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r-my.sharepoint.com/personal/kms7_stir_ac_uk/Documents/Work Docs/CARE/"/>
    </mc:Choice>
  </mc:AlternateContent>
  <xr:revisionPtr revIDLastSave="454" documentId="8_{2D93F5DF-B58D-4083-9097-193AFCCE4739}" xr6:coauthVersionLast="45" xr6:coauthVersionMax="45" xr10:uidLastSave="{34C2183A-48EE-4980-A293-06B79A83B2EA}"/>
  <bookViews>
    <workbookView xWindow="-15765" yWindow="13500" windowWidth="22560" windowHeight="13920" activeTab="1" xr2:uid="{01E9AE80-3A58-4988-9467-DD5DB049BA76}"/>
  </bookViews>
  <sheets>
    <sheet name="Enter Your Data" sheetId="1" r:id="rId1"/>
    <sheet name="Compare Your Score" sheetId="2" r:id="rId2"/>
    <sheet name="Normative scor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8" i="2"/>
  <c r="C17" i="2"/>
  <c r="C16" i="2"/>
  <c r="C15" i="2"/>
  <c r="C9" i="2" l="1"/>
  <c r="C11" i="2" s="1"/>
  <c r="C10" i="2"/>
  <c r="D24" i="2"/>
  <c r="D23" i="2"/>
  <c r="D22" i="2"/>
  <c r="D21" i="2"/>
  <c r="D20" i="2"/>
  <c r="D19" i="2"/>
  <c r="D18" i="2"/>
  <c r="D17" i="2"/>
  <c r="D16" i="2"/>
  <c r="D15" i="2"/>
  <c r="D14" i="2" l="1"/>
  <c r="L14" i="1" l="1"/>
  <c r="C3" i="2"/>
  <c r="C6" i="2"/>
  <c r="C4" i="2"/>
  <c r="C14" i="2" l="1"/>
  <c r="C8" i="2" l="1"/>
</calcChain>
</file>

<file path=xl/sharedStrings.xml><?xml version="1.0" encoding="utf-8"?>
<sst xmlns="http://schemas.openxmlformats.org/spreadsheetml/2006/main" count="75" uniqueCount="54">
  <si>
    <t>Instructions:</t>
  </si>
  <si>
    <t>1) Ease</t>
  </si>
  <si>
    <t>2) Story</t>
  </si>
  <si>
    <t>3) Listening</t>
  </si>
  <si>
    <t>4) Whole</t>
  </si>
  <si>
    <t>5) Concerns</t>
  </si>
  <si>
    <t>6)  Care</t>
  </si>
  <si>
    <t>7) Positive</t>
  </si>
  <si>
    <t>8) Explain</t>
  </si>
  <si>
    <t>9) Control</t>
  </si>
  <si>
    <t>10) Plan</t>
  </si>
  <si>
    <t>Leave an entry blank if the question is not answered</t>
  </si>
  <si>
    <t>Do not enter any questionnaires with more than three missed questions</t>
  </si>
  <si>
    <t>If you are using this spreadsheet for validation, only use data for the period concerned. Start a new copy for subsequent rounds</t>
  </si>
  <si>
    <t>Scores are: Poor = 1, Fair = 2, Good = 3, Very Good = 4, Excellent = 5</t>
  </si>
  <si>
    <t>Score</t>
  </si>
  <si>
    <t>Do not enter data into the Score column - that is calculated automatically</t>
  </si>
  <si>
    <t>Normative Scores</t>
  </si>
  <si>
    <t>Percentile</t>
  </si>
  <si>
    <t>Question</t>
  </si>
  <si>
    <t>Do not edit this page</t>
  </si>
  <si>
    <t>Your overall CARE score is</t>
  </si>
  <si>
    <t>Number of questionnaires complete</t>
  </si>
  <si>
    <t>Enter your CARE results in the rows below, from 13 down. Enter one patient per row.</t>
  </si>
  <si>
    <t>CARE Measure Report for</t>
  </si>
  <si>
    <t>Your Individual Scores</t>
  </si>
  <si>
    <t>Your overall score</t>
  </si>
  <si>
    <t>You</t>
  </si>
  <si>
    <t>Normative Median</t>
  </si>
  <si>
    <t>Date Printed</t>
  </si>
  <si>
    <t>CARE Measure Report</t>
  </si>
  <si>
    <t>Profession</t>
  </si>
  <si>
    <t>(Admin name)</t>
  </si>
  <si>
    <t>Data Entered By</t>
  </si>
  <si>
    <t>25 -50</t>
  </si>
  <si>
    <t>50 -75</t>
  </si>
  <si>
    <t>75 - 90</t>
  </si>
  <si>
    <t>90 - 95</t>
  </si>
  <si>
    <t>95 - 100</t>
  </si>
  <si>
    <t>Your score lies in the percentile range</t>
  </si>
  <si>
    <t>See your report in the sheet called Compare Your Score</t>
  </si>
  <si>
    <t>&lt;- Enter name of person who entered the data in cell A10</t>
  </si>
  <si>
    <t>Fill the score column down to the bottom of your data</t>
  </si>
  <si>
    <t>Do not enter any values - just copy the formula from cell L14 into each cell below it that is in a row that contains data</t>
  </si>
  <si>
    <t>5 -  10</t>
  </si>
  <si>
    <t>10 - 25</t>
  </si>
  <si>
    <t>These scores are calculated from 438 practitioners</t>
  </si>
  <si>
    <t>The median score for all Doctors is</t>
  </si>
  <si>
    <t>Doctor</t>
  </si>
  <si>
    <t>(Doctor name)</t>
  </si>
  <si>
    <t>&lt;-Enter Doctor name in A11</t>
  </si>
  <si>
    <t>Etc.</t>
  </si>
  <si>
    <t>First patient data here</t>
  </si>
  <si>
    <t>Second patient data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</si>
</sst>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2" xfId="0" applyNumberFormat="1" applyBorder="1" applyAlignment="1">
      <alignment horizontal="left"/>
    </xf>
    <xf numFmtId="16" fontId="0" fillId="0" borderId="0" xfId="0" quotePrefix="1" applyNumberFormat="1"/>
    <xf numFmtId="17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Comparing Your Score to Your Peers'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'Compare Your Score'!$C$13</c:f>
              <c:strCache>
                <c:ptCount val="1"/>
                <c:pt idx="0">
                  <c:v>You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'Compare Your Score'!$B$14:$B$24</c:f>
              <c:strCache>
                <c:ptCount val="11"/>
                <c:pt idx="0">
                  <c:v>1) Ease</c:v>
                </c:pt>
                <c:pt idx="1">
                  <c:v>2) Story</c:v>
                </c:pt>
                <c:pt idx="2">
                  <c:v>3) Listening</c:v>
                </c:pt>
                <c:pt idx="3">
                  <c:v>4) Whole</c:v>
                </c:pt>
                <c:pt idx="4">
                  <c:v>5) Concerns</c:v>
                </c:pt>
                <c:pt idx="5">
                  <c:v>6)  Care</c:v>
                </c:pt>
                <c:pt idx="6">
                  <c:v>7) Positive</c:v>
                </c:pt>
                <c:pt idx="7">
                  <c:v>8) Explain</c:v>
                </c:pt>
                <c:pt idx="8">
                  <c:v>9) Control</c:v>
                </c:pt>
                <c:pt idx="9">
                  <c:v>10) Plan</c:v>
                </c:pt>
                <c:pt idx="10">
                  <c:v>Your overall score</c:v>
                </c:pt>
              </c:strCache>
            </c:strRef>
          </c:cat>
          <c:val>
            <c:numRef>
              <c:f>'Compare Your Score'!$C$14:$C$24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1-4868-8831-0903F8535EBC}"/>
            </c:ext>
          </c:extLst>
        </c:ser>
        <c:ser>
          <c:idx val="1"/>
          <c:order val="1"/>
          <c:tx>
            <c:strRef>
              <c:f>'Compare Your Score'!$D$13</c:f>
              <c:strCache>
                <c:ptCount val="1"/>
                <c:pt idx="0">
                  <c:v>Normative Median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'Compare Your Score'!$B$14:$B$24</c:f>
              <c:strCache>
                <c:ptCount val="11"/>
                <c:pt idx="0">
                  <c:v>1) Ease</c:v>
                </c:pt>
                <c:pt idx="1">
                  <c:v>2) Story</c:v>
                </c:pt>
                <c:pt idx="2">
                  <c:v>3) Listening</c:v>
                </c:pt>
                <c:pt idx="3">
                  <c:v>4) Whole</c:v>
                </c:pt>
                <c:pt idx="4">
                  <c:v>5) Concerns</c:v>
                </c:pt>
                <c:pt idx="5">
                  <c:v>6)  Care</c:v>
                </c:pt>
                <c:pt idx="6">
                  <c:v>7) Positive</c:v>
                </c:pt>
                <c:pt idx="7">
                  <c:v>8) Explain</c:v>
                </c:pt>
                <c:pt idx="8">
                  <c:v>9) Control</c:v>
                </c:pt>
                <c:pt idx="9">
                  <c:v>10) Plan</c:v>
                </c:pt>
                <c:pt idx="10">
                  <c:v>Your overall score</c:v>
                </c:pt>
              </c:strCache>
            </c:strRef>
          </c:cat>
          <c:val>
            <c:numRef>
              <c:f>'Compare Your Score'!$D$14:$D$24</c:f>
              <c:numCache>
                <c:formatCode>General</c:formatCode>
                <c:ptCount val="11"/>
                <c:pt idx="0">
                  <c:v>4.6900000000000004</c:v>
                </c:pt>
                <c:pt idx="1">
                  <c:v>4.6500000000000004</c:v>
                </c:pt>
                <c:pt idx="2">
                  <c:v>4.68</c:v>
                </c:pt>
                <c:pt idx="3">
                  <c:v>4.6399999999999997</c:v>
                </c:pt>
                <c:pt idx="4">
                  <c:v>4.67</c:v>
                </c:pt>
                <c:pt idx="5">
                  <c:v>4.6900000000000004</c:v>
                </c:pt>
                <c:pt idx="6">
                  <c:v>4.6900000000000004</c:v>
                </c:pt>
                <c:pt idx="7">
                  <c:v>4.72</c:v>
                </c:pt>
                <c:pt idx="8">
                  <c:v>4.6399999999999997</c:v>
                </c:pt>
                <c:pt idx="9">
                  <c:v>4.6900000000000004</c:v>
                </c:pt>
                <c:pt idx="10">
                  <c:v>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1-4868-8831-0903F853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019344"/>
        <c:axId val="655019664"/>
      </c:barChart>
      <c:catAx>
        <c:axId val="65501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019664"/>
        <c:crosses val="autoZero"/>
        <c:auto val="1"/>
        <c:lblAlgn val="ctr"/>
        <c:lblOffset val="100"/>
        <c:noMultiLvlLbl val="0"/>
      </c:catAx>
      <c:valAx>
        <c:axId val="655019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019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557212</xdr:colOff>
      <xdr:row>25</xdr:row>
      <xdr:rowOff>147637</xdr:rowOff>
    </xdr:from>
    <xdr:to>
      <xdr:col>4</xdr:col>
      <xdr:colOff>4762</xdr:colOff>
      <xdr:row>40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E1B784-20A9-4A99-A570-9EB965735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7A04-DC58-4768-A83B-7EB29A412A8A}">
  <dimension ref="A1:M16"/>
  <sheetViews>
    <sheetView workbookViewId="0">
      <selection activeCell="B14" sqref="B14"/>
    </sheetView>
  </sheetViews>
  <sheetFormatPr defaultRowHeight="15" x14ac:dyDescent="0.25"/>
  <cols>
    <col min="1" max="1" width="24.42578125" customWidth="1"/>
  </cols>
  <sheetData>
    <row r="1" spans="1:13" x14ac:dyDescent="0.25">
      <c r="B1" s="1" t="s">
        <v>0</v>
      </c>
    </row>
    <row r="2" spans="1:13" x14ac:dyDescent="0.25">
      <c r="B2" t="s">
        <v>23</v>
      </c>
    </row>
    <row r="3" spans="1:13" x14ac:dyDescent="0.25">
      <c r="B3" t="s">
        <v>11</v>
      </c>
    </row>
    <row r="4" spans="1:13" x14ac:dyDescent="0.25">
      <c r="B4" t="s">
        <v>12</v>
      </c>
    </row>
    <row r="5" spans="1:13" x14ac:dyDescent="0.25">
      <c r="B5" t="s">
        <v>13</v>
      </c>
    </row>
    <row r="6" spans="1:13" x14ac:dyDescent="0.25">
      <c r="B6" t="s">
        <v>14</v>
      </c>
    </row>
    <row r="7" spans="1:13" x14ac:dyDescent="0.25">
      <c r="B7" t="s">
        <v>16</v>
      </c>
    </row>
    <row r="8" spans="1:13" x14ac:dyDescent="0.25">
      <c r="B8" t="s">
        <v>40</v>
      </c>
    </row>
    <row r="10" spans="1:13" x14ac:dyDescent="0.25">
      <c r="A10" s="2" t="s">
        <v>32</v>
      </c>
      <c r="B10" t="s">
        <v>41</v>
      </c>
    </row>
    <row r="11" spans="1:13" x14ac:dyDescent="0.25">
      <c r="A11" s="2" t="s">
        <v>49</v>
      </c>
      <c r="B11" t="s">
        <v>50</v>
      </c>
    </row>
    <row r="13" spans="1:13" x14ac:dyDescent="0.25"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15</v>
      </c>
      <c r="M13" s="1" t="s">
        <v>42</v>
      </c>
    </row>
    <row r="14" spans="1:13" x14ac:dyDescent="0.25">
      <c r="A14" t="s">
        <v>52</v>
      </c>
      <c r="L14" t="str">
        <f>IF(COUNTIF(B14:K14,"")&gt;3," ",AVERAGE(B14:K14))</f>
        <v xml:space="preserve"> </v>
      </c>
      <c r="M14" s="1" t="s">
        <v>43</v>
      </c>
    </row>
    <row r="15" spans="1:13" x14ac:dyDescent="0.25">
      <c r="A15" t="s">
        <v>53</v>
      </c>
    </row>
    <row r="16" spans="1:13" x14ac:dyDescent="0.25">
      <c r="A16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92F2-427A-4F2B-9ADB-6081B408E36E}">
  <dimension ref="B1:D24"/>
  <sheetViews>
    <sheetView tabSelected="1" workbookViewId="0">
      <selection activeCell="C24" sqref="C14:C24"/>
    </sheetView>
  </sheetViews>
  <sheetFormatPr defaultRowHeight="15" x14ac:dyDescent="0.25"/>
  <cols>
    <col min="1" max="1" width="7.42578125" customWidth="1"/>
    <col min="2" max="2" width="36" customWidth="1"/>
    <col min="3" max="3" width="15.5703125" customWidth="1"/>
    <col min="4" max="4" width="18.28515625" customWidth="1"/>
  </cols>
  <sheetData>
    <row r="1" spans="2:4" ht="23.25" x14ac:dyDescent="0.35">
      <c r="B1" s="3" t="s">
        <v>30</v>
      </c>
    </row>
    <row r="3" spans="2:4" x14ac:dyDescent="0.25">
      <c r="B3" s="7" t="s">
        <v>24</v>
      </c>
      <c r="C3" s="7" t="str">
        <f>'Enter Your Data'!A11</f>
        <v>(Doctor name)</v>
      </c>
      <c r="D3" s="11"/>
    </row>
    <row r="4" spans="2:4" x14ac:dyDescent="0.25">
      <c r="B4" s="7" t="s">
        <v>29</v>
      </c>
      <c r="C4" s="12">
        <f ca="1">TODAY()</f>
        <v>44085</v>
      </c>
      <c r="D4" s="11"/>
    </row>
    <row r="5" spans="2:4" x14ac:dyDescent="0.25">
      <c r="B5" s="7" t="s">
        <v>31</v>
      </c>
      <c r="C5" s="7" t="s">
        <v>48</v>
      </c>
      <c r="D5" s="11"/>
    </row>
    <row r="6" spans="2:4" x14ac:dyDescent="0.25">
      <c r="B6" s="8" t="s">
        <v>33</v>
      </c>
      <c r="C6" s="9" t="str">
        <f>'Enter Your Data'!A10</f>
        <v>(Admin name)</v>
      </c>
      <c r="D6" s="10"/>
    </row>
    <row r="8" spans="2:4" x14ac:dyDescent="0.25">
      <c r="B8" s="5" t="s">
        <v>22</v>
      </c>
      <c r="C8" s="5">
        <f>COUNTA('Enter Your Data'!L:L)-COUNTIF('Enter Your Data'!L:L," ")</f>
        <v>1</v>
      </c>
    </row>
    <row r="9" spans="2:4" x14ac:dyDescent="0.25">
      <c r="B9" s="5" t="s">
        <v>21</v>
      </c>
      <c r="C9" s="5" t="str">
        <f>IF(C8&lt;25,"You must enter at least 25 scores",ROUND(AVERAGE('Enter Your Data'!L:L),2))</f>
        <v>You must enter at least 25 scores</v>
      </c>
    </row>
    <row r="10" spans="2:4" x14ac:dyDescent="0.25">
      <c r="B10" s="5" t="s">
        <v>47</v>
      </c>
      <c r="C10" s="5">
        <f>ROUND('Normative scores'!F19,2)</f>
        <v>4.67</v>
      </c>
    </row>
    <row r="11" spans="2:4" x14ac:dyDescent="0.25">
      <c r="B11" s="5" t="s">
        <v>39</v>
      </c>
      <c r="C11" s="6" t="e">
        <f>IF(C9&gt;'Normative scores'!C19,HLOOKUP(C9,'Normative scores'!C19:I20,2,TRUE),0)</f>
        <v>#N/A</v>
      </c>
    </row>
    <row r="13" spans="2:4" x14ac:dyDescent="0.25">
      <c r="B13" s="4" t="s">
        <v>25</v>
      </c>
      <c r="C13" s="4" t="s">
        <v>27</v>
      </c>
      <c r="D13" s="4" t="s">
        <v>28</v>
      </c>
    </row>
    <row r="14" spans="2:4" x14ac:dyDescent="0.25">
      <c r="B14" s="5" t="s">
        <v>1</v>
      </c>
      <c r="C14" s="5" t="e">
        <f>ROUND(AVERAGE('Enter Your Data'!B:B),2)</f>
        <v>#DIV/0!</v>
      </c>
      <c r="D14" s="5">
        <f>ROUND('Normative scores'!F9,2)</f>
        <v>4.6900000000000004</v>
      </c>
    </row>
    <row r="15" spans="2:4" x14ac:dyDescent="0.25">
      <c r="B15" s="5" t="s">
        <v>2</v>
      </c>
      <c r="C15" s="5" t="e">
        <f>ROUND(AVERAGE('Enter Your Data'!C:C),2)</f>
        <v>#DIV/0!</v>
      </c>
      <c r="D15" s="5">
        <f>ROUND('Normative scores'!F10,2)</f>
        <v>4.6500000000000004</v>
      </c>
    </row>
    <row r="16" spans="2:4" x14ac:dyDescent="0.25">
      <c r="B16" s="5" t="s">
        <v>3</v>
      </c>
      <c r="C16" s="5" t="e">
        <f>ROUND(AVERAGE('Enter Your Data'!D:D),2)</f>
        <v>#DIV/0!</v>
      </c>
      <c r="D16" s="5">
        <f>ROUND('Normative scores'!F11,2)</f>
        <v>4.68</v>
      </c>
    </row>
    <row r="17" spans="2:4" x14ac:dyDescent="0.25">
      <c r="B17" s="5" t="s">
        <v>4</v>
      </c>
      <c r="C17" s="5" t="e">
        <f>ROUND(AVERAGE('Enter Your Data'!E:E),2)</f>
        <v>#DIV/0!</v>
      </c>
      <c r="D17" s="5">
        <f>ROUND('Normative scores'!F12,2)</f>
        <v>4.6399999999999997</v>
      </c>
    </row>
    <row r="18" spans="2:4" x14ac:dyDescent="0.25">
      <c r="B18" s="5" t="s">
        <v>5</v>
      </c>
      <c r="C18" s="5" t="e">
        <f>ROUND(AVERAGE('Enter Your Data'!F:F),2)</f>
        <v>#DIV/0!</v>
      </c>
      <c r="D18" s="5">
        <f>ROUND('Normative scores'!F13,2)</f>
        <v>4.67</v>
      </c>
    </row>
    <row r="19" spans="2:4" x14ac:dyDescent="0.25">
      <c r="B19" s="5" t="s">
        <v>6</v>
      </c>
      <c r="C19" s="5" t="e">
        <f>ROUND(AVERAGE('Enter Your Data'!G:G),2)</f>
        <v>#DIV/0!</v>
      </c>
      <c r="D19" s="5">
        <f>ROUND('Normative scores'!F14,2)</f>
        <v>4.6900000000000004</v>
      </c>
    </row>
    <row r="20" spans="2:4" x14ac:dyDescent="0.25">
      <c r="B20" s="5" t="s">
        <v>7</v>
      </c>
      <c r="C20" s="5" t="e">
        <f>ROUND(AVERAGE('Enter Your Data'!H:H),2)</f>
        <v>#DIV/0!</v>
      </c>
      <c r="D20" s="5">
        <f>ROUND('Normative scores'!F15,2)</f>
        <v>4.6900000000000004</v>
      </c>
    </row>
    <row r="21" spans="2:4" x14ac:dyDescent="0.25">
      <c r="B21" s="5" t="s">
        <v>8</v>
      </c>
      <c r="C21" s="5" t="e">
        <f>ROUND(AVERAGE('Enter Your Data'!I:I),2)</f>
        <v>#DIV/0!</v>
      </c>
      <c r="D21" s="5">
        <f>ROUND('Normative scores'!F16,2)</f>
        <v>4.72</v>
      </c>
    </row>
    <row r="22" spans="2:4" x14ac:dyDescent="0.25">
      <c r="B22" s="5" t="s">
        <v>9</v>
      </c>
      <c r="C22" s="5" t="e">
        <f>ROUND(AVERAGE('Enter Your Data'!J:J),2)</f>
        <v>#DIV/0!</v>
      </c>
      <c r="D22" s="5">
        <f>ROUND('Normative scores'!F17,2)</f>
        <v>4.6399999999999997</v>
      </c>
    </row>
    <row r="23" spans="2:4" x14ac:dyDescent="0.25">
      <c r="B23" s="5" t="s">
        <v>10</v>
      </c>
      <c r="C23" s="5" t="e">
        <f>ROUND(AVERAGE('Enter Your Data'!K:K),2)</f>
        <v>#DIV/0!</v>
      </c>
      <c r="D23" s="5">
        <f>ROUND('Normative scores'!F18,2)</f>
        <v>4.6900000000000004</v>
      </c>
    </row>
    <row r="24" spans="2:4" x14ac:dyDescent="0.25">
      <c r="B24" s="5" t="s">
        <v>26</v>
      </c>
      <c r="C24" s="5" t="e">
        <f>ROUND(AVERAGE('Enter Your Data'!L:L),2)</f>
        <v>#DIV/0!</v>
      </c>
      <c r="D24" s="5">
        <f>ROUND('Normative scores'!F19,2)</f>
        <v>4.67</v>
      </c>
    </row>
  </sheetData>
  <sortState xmlns:xlrd2="http://schemas.microsoft.com/office/spreadsheetml/2017/richdata2" columnSort="1" ref="D14:J15">
    <sortCondition ref="D15:J15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DF68-CFBC-4E65-9651-F61CAAFE2597}">
  <dimension ref="B2:I20"/>
  <sheetViews>
    <sheetView workbookViewId="0">
      <selection activeCell="C19" sqref="C19"/>
    </sheetView>
  </sheetViews>
  <sheetFormatPr defaultRowHeight="15" x14ac:dyDescent="0.25"/>
  <cols>
    <col min="2" max="2" width="11.28515625" customWidth="1"/>
  </cols>
  <sheetData>
    <row r="2" spans="2:9" x14ac:dyDescent="0.25">
      <c r="B2" s="1" t="s">
        <v>20</v>
      </c>
    </row>
    <row r="4" spans="2:9" x14ac:dyDescent="0.25">
      <c r="B4" t="s">
        <v>17</v>
      </c>
    </row>
    <row r="5" spans="2:9" x14ac:dyDescent="0.25">
      <c r="B5" t="s">
        <v>46</v>
      </c>
    </row>
    <row r="8" spans="2:9" x14ac:dyDescent="0.25">
      <c r="B8" t="s">
        <v>19</v>
      </c>
    </row>
    <row r="9" spans="2:9" x14ac:dyDescent="0.25">
      <c r="B9" t="s">
        <v>1</v>
      </c>
      <c r="C9">
        <v>4.0892730000000004</v>
      </c>
      <c r="D9">
        <v>4.32</v>
      </c>
      <c r="E9">
        <v>4.5179309999999999</v>
      </c>
      <c r="F9">
        <v>4.6923079999999997</v>
      </c>
      <c r="G9">
        <v>4.8</v>
      </c>
      <c r="H9">
        <v>4.8928570000000002</v>
      </c>
      <c r="I9">
        <v>4.933656</v>
      </c>
    </row>
    <row r="10" spans="2:9" x14ac:dyDescent="0.25">
      <c r="B10" t="s">
        <v>2</v>
      </c>
      <c r="C10">
        <v>4.1368169999999997</v>
      </c>
      <c r="D10">
        <v>4.2684620000000004</v>
      </c>
      <c r="E10">
        <v>4.4618950000000002</v>
      </c>
      <c r="F10">
        <v>4.6521739999999996</v>
      </c>
      <c r="G10">
        <v>4.76</v>
      </c>
      <c r="H10">
        <v>4.8505560000000001</v>
      </c>
      <c r="I10">
        <v>4.9171670000000001</v>
      </c>
    </row>
    <row r="11" spans="2:9" x14ac:dyDescent="0.25">
      <c r="B11" t="s">
        <v>3</v>
      </c>
      <c r="C11">
        <v>4.2121009999999997</v>
      </c>
      <c r="D11">
        <v>4.3086710000000004</v>
      </c>
      <c r="E11">
        <v>4.5</v>
      </c>
      <c r="F11">
        <v>4.6750470000000002</v>
      </c>
      <c r="G11">
        <v>4.8</v>
      </c>
      <c r="H11">
        <v>4.8858969999999999</v>
      </c>
      <c r="I11">
        <v>4.926323</v>
      </c>
    </row>
    <row r="12" spans="2:9" x14ac:dyDescent="0.25">
      <c r="B12" t="s">
        <v>4</v>
      </c>
      <c r="C12">
        <v>4.051946</v>
      </c>
      <c r="D12">
        <v>4.2361820000000003</v>
      </c>
      <c r="E12">
        <v>4.4515690000000001</v>
      </c>
      <c r="F12">
        <v>4.6399999999999997</v>
      </c>
      <c r="G12">
        <v>4.75</v>
      </c>
      <c r="H12">
        <v>4.8639219999999996</v>
      </c>
      <c r="I12">
        <v>4.92</v>
      </c>
    </row>
    <row r="13" spans="2:9" x14ac:dyDescent="0.25">
      <c r="B13" t="s">
        <v>5</v>
      </c>
      <c r="C13">
        <v>4.1124999999999998</v>
      </c>
      <c r="D13">
        <v>4.2793330000000003</v>
      </c>
      <c r="E13">
        <v>4.5</v>
      </c>
      <c r="F13">
        <v>4.6666670000000003</v>
      </c>
      <c r="G13">
        <v>4.7880669999999999</v>
      </c>
      <c r="H13">
        <v>4.869167</v>
      </c>
      <c r="I13">
        <v>4.9217950000000004</v>
      </c>
    </row>
    <row r="14" spans="2:9" x14ac:dyDescent="0.25">
      <c r="B14" t="s">
        <v>6</v>
      </c>
      <c r="C14">
        <v>4.1589590000000003</v>
      </c>
      <c r="D14">
        <v>4.3047459999999997</v>
      </c>
      <c r="E14">
        <v>4.5</v>
      </c>
      <c r="F14">
        <v>4.6900659999999998</v>
      </c>
      <c r="G14">
        <v>4.8</v>
      </c>
      <c r="H14">
        <v>4.8928570000000002</v>
      </c>
      <c r="I14">
        <v>4.9380509999999997</v>
      </c>
    </row>
    <row r="15" spans="2:9" x14ac:dyDescent="0.25">
      <c r="B15" t="s">
        <v>7</v>
      </c>
      <c r="C15">
        <v>4.1328990000000001</v>
      </c>
      <c r="D15">
        <v>4.3188979999999999</v>
      </c>
      <c r="E15">
        <v>4.5199999999999996</v>
      </c>
      <c r="F15">
        <v>4.6923079999999997</v>
      </c>
      <c r="G15">
        <v>4.803922</v>
      </c>
      <c r="H15">
        <v>4.8852690000000001</v>
      </c>
      <c r="I15">
        <v>4.9401520000000003</v>
      </c>
    </row>
    <row r="16" spans="2:9" x14ac:dyDescent="0.25">
      <c r="B16" t="s">
        <v>8</v>
      </c>
      <c r="C16">
        <v>4.1784520000000001</v>
      </c>
      <c r="D16">
        <v>4.3548390000000001</v>
      </c>
      <c r="E16">
        <v>4.5479310000000002</v>
      </c>
      <c r="F16">
        <v>4.72</v>
      </c>
      <c r="G16">
        <v>4.8371409999999999</v>
      </c>
      <c r="H16">
        <v>4.92</v>
      </c>
      <c r="I16">
        <v>4.9617519999999997</v>
      </c>
    </row>
    <row r="17" spans="2:9" x14ac:dyDescent="0.25">
      <c r="B17" t="s">
        <v>9</v>
      </c>
      <c r="C17">
        <v>4</v>
      </c>
      <c r="D17">
        <v>4.2067740000000002</v>
      </c>
      <c r="E17">
        <v>4.4532590000000001</v>
      </c>
      <c r="F17">
        <v>4.6391489999999997</v>
      </c>
      <c r="G17">
        <v>4.7611939999999997</v>
      </c>
      <c r="H17">
        <v>4.8578950000000001</v>
      </c>
      <c r="I17">
        <v>4.9047619999999998</v>
      </c>
    </row>
    <row r="18" spans="2:9" x14ac:dyDescent="0.25">
      <c r="B18" t="s">
        <v>10</v>
      </c>
      <c r="C18">
        <v>4.1196469999999996</v>
      </c>
      <c r="D18">
        <v>4.2916670000000003</v>
      </c>
      <c r="E18">
        <v>4.510402</v>
      </c>
      <c r="F18">
        <v>4.6879059999999999</v>
      </c>
      <c r="G18">
        <v>4.8125</v>
      </c>
      <c r="H18">
        <v>4.8897899999999996</v>
      </c>
      <c r="I18">
        <v>4.9337590000000002</v>
      </c>
    </row>
    <row r="19" spans="2:9" x14ac:dyDescent="0.25">
      <c r="B19" t="s">
        <v>15</v>
      </c>
      <c r="C19">
        <v>4.1377755999999994</v>
      </c>
      <c r="D19">
        <v>4.2785294</v>
      </c>
      <c r="E19">
        <v>4.5020813999999998</v>
      </c>
      <c r="F19">
        <v>4.6725705</v>
      </c>
      <c r="G19">
        <v>4.7861713000000004</v>
      </c>
      <c r="H19">
        <v>4.8634104999999996</v>
      </c>
      <c r="I19">
        <v>4.9104194999999997</v>
      </c>
    </row>
    <row r="20" spans="2:9" x14ac:dyDescent="0.25">
      <c r="B20" t="s">
        <v>18</v>
      </c>
      <c r="C20" s="13" t="s">
        <v>44</v>
      </c>
      <c r="D20" s="14" t="s">
        <v>45</v>
      </c>
      <c r="E20" s="15" t="s">
        <v>34</v>
      </c>
      <c r="F20" s="15" t="s">
        <v>35</v>
      </c>
      <c r="G20" s="15" t="s">
        <v>36</v>
      </c>
      <c r="H20" s="15" t="s">
        <v>37</v>
      </c>
      <c r="I20" s="15" t="s">
        <v>38</v>
      </c>
    </row>
  </sheetData>
  <sortState xmlns:xlrd2="http://schemas.microsoft.com/office/spreadsheetml/2017/richdata2" columnSort="1" ref="C9:I20">
    <sortCondition ref="C20:I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Enter Your Data</vt:lpstr>
      <vt:lpstr>Compare Your Score</vt:lpstr>
      <vt:lpstr>Normative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Swingler</dc:creator>
  <cp:lastModifiedBy>Kevin Swingler</cp:lastModifiedBy>
  <cp:lastPrinted>2020-08-24T12:50:56Z</cp:lastPrinted>
  <dcterms:created xsi:type="dcterms:W3CDTF">2020-08-23T17:29:31Z</dcterms:created>
  <dcterms:modified xsi:type="dcterms:W3CDTF">2020-09-11T09:59:56Z</dcterms:modified>
</cp:coreProperties>
</file>